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9 SEPT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J24" i="1"/>
  <c r="I24" i="1"/>
  <c r="O23" i="1"/>
  <c r="O22" i="1"/>
  <c r="O21" i="1"/>
  <c r="O20" i="1"/>
  <c r="Q19" i="1"/>
  <c r="P19" i="1"/>
  <c r="O19" i="1"/>
  <c r="Q18" i="1"/>
  <c r="O18" i="1"/>
  <c r="N18" i="1"/>
  <c r="N24" i="1" s="1"/>
  <c r="M18" i="1"/>
  <c r="M24" i="1" s="1"/>
  <c r="L18" i="1"/>
  <c r="P18" i="1" s="1"/>
  <c r="K18" i="1"/>
  <c r="K24" i="1" s="1"/>
  <c r="Q17" i="1"/>
  <c r="P17" i="1"/>
  <c r="O17" i="1"/>
  <c r="Q16" i="1"/>
  <c r="P16" i="1"/>
  <c r="O16" i="1"/>
  <c r="J16" i="1"/>
  <c r="I16" i="1"/>
  <c r="P15" i="1"/>
  <c r="N15" i="1"/>
  <c r="M15" i="1"/>
  <c r="L15" i="1"/>
  <c r="L24" i="1" s="1"/>
  <c r="K15" i="1"/>
  <c r="Q14" i="1"/>
  <c r="P14" i="1"/>
  <c r="O14" i="1"/>
  <c r="J14" i="1"/>
  <c r="I14" i="1"/>
  <c r="Q13" i="1"/>
  <c r="P13" i="1"/>
  <c r="O13" i="1"/>
  <c r="Q12" i="1"/>
  <c r="P12" i="1"/>
  <c r="O12" i="1"/>
  <c r="Q11" i="1"/>
  <c r="P11" i="1"/>
  <c r="P10" i="1" s="1"/>
  <c r="O11" i="1"/>
  <c r="N10" i="1"/>
  <c r="M10" i="1"/>
  <c r="K10" i="1"/>
  <c r="J10" i="1"/>
  <c r="I10" i="1"/>
  <c r="H10" i="1"/>
  <c r="B3" i="1"/>
  <c r="Q15" i="1" l="1"/>
  <c r="Q10" i="1" s="1"/>
  <c r="L10" i="1"/>
  <c r="O15" i="1"/>
  <c r="O10" i="1" s="1"/>
  <c r="O24" i="1" l="1"/>
</calcChain>
</file>

<file path=xl/comments1.xml><?xml version="1.0" encoding="utf-8"?>
<comments xmlns="http://schemas.openxmlformats.org/spreadsheetml/2006/main">
  <authors>
    <author>DGCG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<sst xmlns="http://schemas.openxmlformats.org/spreadsheetml/2006/main" count="67" uniqueCount="42">
  <si>
    <t>PROGRAMAS Y PROYECTOS DE INVERSIÓN</t>
  </si>
  <si>
    <t>Ente Público:</t>
  </si>
  <si>
    <t>INSTITUTO TECNOLÓGICO SUPERIOR DE SALVATIERRA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</si>
  <si>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</si>
  <si>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</si>
  <si>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</si>
  <si>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</si>
  <si>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</si>
  <si>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</si>
  <si>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</si>
  <si>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</si>
  <si>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</si>
  <si>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</si>
  <si>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</si>
  <si>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</si>
  <si>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</si>
  <si>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</si>
  <si>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</si>
  <si>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</si>
  <si>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</si>
  <si>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</si>
  <si>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</si>
  <si>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</si>
  <si>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 xml:space="preserve">Adecuación y Ampliación de áreas anexas a unidades académicas del Itess
</t>
  </si>
  <si>
    <t>Q0289</t>
  </si>
  <si>
    <t>Infraestructura del Instituto Tecnológico de Salvatierra</t>
  </si>
  <si>
    <t>Segunda etapa del anexo de la segunda unidad académica</t>
  </si>
  <si>
    <t>Proyecto ejecutivo del edificio de tecnologías de la información y comunicaciones</t>
  </si>
  <si>
    <t>Equipamiento de simulación de negocios</t>
  </si>
  <si>
    <t>Mantenimiento y reparación del cerco perimetral</t>
  </si>
  <si>
    <t>Equipamiento del laboratorio de electrónica y comunicaciones</t>
  </si>
  <si>
    <t>Equipamiento del laboratorio de manufactura</t>
  </si>
  <si>
    <t>Construcción del estacionamiento del laboratorio pesado del Instituto para albergar  equipo de las 5 carreras ofertadas</t>
  </si>
  <si>
    <t>Equipamiento de la segunda unidad académico departamental</t>
  </si>
  <si>
    <t>Tercera etapa del anexo académico</t>
  </si>
  <si>
    <t>Proyectos ejecutivos del Itess</t>
  </si>
  <si>
    <t>Complemento de torno y fresadora</t>
  </si>
  <si>
    <t xml:space="preserve">Ampliación del servicio de voz y datos </t>
  </si>
  <si>
    <t>Total del Gasto</t>
  </si>
  <si>
    <t>Bajo protesta de decir verdad declaramos que los Estados Financieros y sus Notas son razonablemente correctos y responsabilidad del emisor</t>
  </si>
  <si>
    <t>José Alejandro Méndez Trejo</t>
  </si>
  <si>
    <t>Subdirección de Planeación y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</si>
</sst>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1"/>
      <color rgb="FF44444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5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 applyProtection="1">
      <protection locked="0"/>
    </xf>
    <xf numFmtId="4" fontId="3" fillId="2" borderId="1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/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4" fontId="2" fillId="2" borderId="12" xfId="0" applyNumberFormat="1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  <xf numFmtId="4" fontId="0" fillId="0" borderId="0" xfId="0" applyNumberFormat="1"/>
    <xf numFmtId="4" fontId="0" fillId="2" borderId="0" xfId="0" applyNumberFormat="1" applyFill="1"/>
    <xf numFmtId="0" fontId="2" fillId="2" borderId="12" xfId="0" applyFont="1" applyFill="1" applyBorder="1"/>
    <xf numFmtId="9" fontId="2" fillId="0" borderId="12" xfId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4" fontId="2" fillId="2" borderId="12" xfId="0" applyNumberFormat="1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right" vertical="center" wrapText="1"/>
    </xf>
    <xf numFmtId="4" fontId="0" fillId="0" borderId="0" xfId="0" applyNumberFormat="1" applyFont="1" applyProtection="1">
      <protection locked="0"/>
    </xf>
    <xf numFmtId="4" fontId="0" fillId="2" borderId="0" xfId="0" applyNumberFormat="1" applyFont="1" applyFill="1" applyProtection="1">
      <protection locked="0"/>
    </xf>
    <xf numFmtId="0" fontId="2" fillId="2" borderId="10" xfId="0" applyFont="1" applyFill="1" applyBorder="1" applyAlignment="1">
      <alignment horizontal="justify" vertical="center" wrapText="1"/>
    </xf>
    <xf numFmtId="4" fontId="2" fillId="2" borderId="0" xfId="0" applyNumberFormat="1" applyFont="1" applyFill="1"/>
    <xf numFmtId="0" fontId="2" fillId="2" borderId="0" xfId="0" applyFont="1" applyFill="1" applyBorder="1" applyAlignment="1">
      <alignment horizontal="center" vertical="center" wrapText="1"/>
    </xf>
    <xf numFmtId="44" fontId="0" fillId="0" borderId="0" xfId="0" applyNumberFormat="1"/>
    <xf numFmtId="0" fontId="2" fillId="2" borderId="10" xfId="0" applyFont="1" applyFill="1" applyBorder="1"/>
    <xf numFmtId="9" fontId="2" fillId="0" borderId="11" xfId="1" applyFont="1" applyBorder="1"/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left" vertical="center" wrapText="1" indent="3"/>
    </xf>
    <xf numFmtId="0" fontId="7" fillId="2" borderId="8" xfId="0" applyFont="1" applyFill="1" applyBorder="1" applyAlignment="1">
      <alignment horizontal="left" vertical="center" wrapText="1" indent="3"/>
    </xf>
    <xf numFmtId="0" fontId="7" fillId="2" borderId="15" xfId="0" applyFont="1" applyFill="1" applyBorder="1" applyAlignment="1">
      <alignment horizontal="right" vertical="center" wrapText="1"/>
    </xf>
    <xf numFmtId="4" fontId="7" fillId="2" borderId="15" xfId="0" applyNumberFormat="1" applyFont="1" applyFill="1" applyBorder="1" applyAlignment="1">
      <alignment horizontal="right" vertical="center" wrapText="1"/>
    </xf>
    <xf numFmtId="9" fontId="7" fillId="2" borderId="6" xfId="1" applyFont="1" applyFill="1" applyBorder="1" applyAlignment="1">
      <alignment horizontal="center"/>
    </xf>
    <xf numFmtId="9" fontId="7" fillId="2" borderId="8" xfId="1" applyFont="1" applyFill="1" applyBorder="1" applyAlignment="1">
      <alignment horizontal="center"/>
    </xf>
    <xf numFmtId="0" fontId="8" fillId="2" borderId="0" xfId="0" applyFont="1" applyFill="1"/>
    <xf numFmtId="4" fontId="2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AL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B3" t="str">
            <v>Del 1 de Enero al 30 de Septiebre de 2016</v>
          </cell>
        </row>
      </sheetData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sqref="A1:XFD1048576"/>
    </sheetView>
  </sheetViews>
  <sheetFormatPr baseColWidth="10" defaultColWidth="11.44140625" defaultRowHeight="11.4" x14ac:dyDescent="0.2"/>
  <cols>
    <col min="1" max="1" width="2.109375" style="1" customWidth="1"/>
    <col min="2" max="3" width="3.6640625" style="3" customWidth="1"/>
    <col min="4" max="4" width="29.44140625" style="3" customWidth="1"/>
    <col min="5" max="5" width="12.6640625" style="3" customWidth="1"/>
    <col min="6" max="6" width="14.44140625" style="3" customWidth="1"/>
    <col min="7" max="7" width="12.44140625" style="3" customWidth="1"/>
    <col min="8" max="8" width="12.6640625" style="3" customWidth="1"/>
    <col min="9" max="9" width="15" style="3" customWidth="1"/>
    <col min="10" max="10" width="15.109375" style="3" customWidth="1"/>
    <col min="11" max="11" width="13.109375" style="3" bestFit="1" customWidth="1"/>
    <col min="12" max="12" width="15.6640625" style="3" customWidth="1"/>
    <col min="13" max="13" width="12.6640625" style="3" customWidth="1"/>
    <col min="14" max="14" width="12.33203125" style="3" customWidth="1"/>
    <col min="15" max="15" width="12.88671875" style="3" customWidth="1"/>
    <col min="16" max="16" width="14.5546875" style="1" customWidth="1"/>
    <col min="17" max="17" width="14" style="3" customWidth="1"/>
    <col min="18" max="16384" width="11.44140625" style="3"/>
  </cols>
  <sheetData>
    <row r="1" spans="2:17" ht="6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7" ht="13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7" ht="20.25" customHeight="1" x14ac:dyDescent="0.25">
      <c r="B3" s="2" t="str">
        <f>[1]CProg!B3</f>
        <v>Del 1 de Enero al 30 de Septiebre de 2016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s="1" customFormat="1" ht="24" customHeight="1" x14ac:dyDescent="0.25">
      <c r="D5" s="5" t="s">
        <v>1</v>
      </c>
      <c r="E5" s="6" t="s">
        <v>2</v>
      </c>
      <c r="F5" s="7"/>
      <c r="G5" s="8"/>
      <c r="H5" s="9"/>
      <c r="I5" s="10"/>
      <c r="J5" s="10"/>
      <c r="K5" s="10"/>
      <c r="L5" s="10"/>
      <c r="M5" s="11"/>
      <c r="N5" s="12"/>
      <c r="O5" s="4"/>
    </row>
    <row r="6" spans="2:17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7" ht="15" customHeight="1" x14ac:dyDescent="0.2">
      <c r="B7" s="13" t="s">
        <v>3</v>
      </c>
      <c r="C7" s="14"/>
      <c r="D7" s="15"/>
      <c r="E7" s="16" t="s">
        <v>4</v>
      </c>
      <c r="F7" s="17"/>
      <c r="G7" s="16" t="s">
        <v>5</v>
      </c>
      <c r="H7" s="18" t="s">
        <v>6</v>
      </c>
      <c r="I7" s="19"/>
      <c r="J7" s="19"/>
      <c r="K7" s="19"/>
      <c r="L7" s="19"/>
      <c r="M7" s="19"/>
      <c r="N7" s="20"/>
      <c r="O7" s="21" t="s">
        <v>7</v>
      </c>
      <c r="P7" s="22" t="s">
        <v>8</v>
      </c>
      <c r="Q7" s="23"/>
    </row>
    <row r="8" spans="2:17" ht="24" x14ac:dyDescent="0.2">
      <c r="B8" s="24"/>
      <c r="C8" s="25"/>
      <c r="D8" s="26"/>
      <c r="E8" s="27"/>
      <c r="F8" s="28" t="s">
        <v>9</v>
      </c>
      <c r="G8" s="27"/>
      <c r="H8" s="29" t="s">
        <v>10</v>
      </c>
      <c r="I8" s="29" t="s">
        <v>11</v>
      </c>
      <c r="J8" s="29" t="s">
        <v>12</v>
      </c>
      <c r="K8" s="29" t="s">
        <v>13</v>
      </c>
      <c r="L8" s="29" t="s">
        <v>14</v>
      </c>
      <c r="M8" s="29" t="s">
        <v>15</v>
      </c>
      <c r="N8" s="29" t="s">
        <v>16</v>
      </c>
      <c r="O8" s="21"/>
      <c r="P8" s="30" t="s">
        <v>17</v>
      </c>
      <c r="Q8" s="30" t="s">
        <v>18</v>
      </c>
    </row>
    <row r="9" spans="2:17" ht="15.75" customHeight="1" x14ac:dyDescent="0.2">
      <c r="B9" s="31"/>
      <c r="C9" s="32"/>
      <c r="D9" s="33"/>
      <c r="E9" s="34"/>
      <c r="F9" s="35"/>
      <c r="G9" s="34"/>
      <c r="H9" s="29">
        <v>1</v>
      </c>
      <c r="I9" s="29">
        <v>2</v>
      </c>
      <c r="J9" s="29" t="s">
        <v>19</v>
      </c>
      <c r="K9" s="29">
        <v>4</v>
      </c>
      <c r="L9" s="29">
        <v>5</v>
      </c>
      <c r="M9" s="29">
        <v>6</v>
      </c>
      <c r="N9" s="29">
        <v>7</v>
      </c>
      <c r="O9" s="29" t="s">
        <v>20</v>
      </c>
      <c r="P9" s="36" t="s">
        <v>21</v>
      </c>
      <c r="Q9" s="36" t="s">
        <v>22</v>
      </c>
    </row>
    <row r="10" spans="2:17" ht="18" customHeight="1" x14ac:dyDescent="0.2">
      <c r="B10" s="37"/>
      <c r="C10" s="38"/>
      <c r="D10" s="39"/>
      <c r="E10" s="40"/>
      <c r="F10" s="41"/>
      <c r="G10" s="41"/>
      <c r="H10" s="42">
        <f t="shared" ref="H10:Q10" si="0">SUM(H11:H19)</f>
        <v>0</v>
      </c>
      <c r="I10" s="43">
        <f>SUM(I11:I23)</f>
        <v>16086486.060000001</v>
      </c>
      <c r="J10" s="43">
        <f t="shared" ref="J10:O10" si="1">SUM(J11:J23)</f>
        <v>16086486.060000001</v>
      </c>
      <c r="K10" s="43">
        <f t="shared" si="1"/>
        <v>10002330.710000001</v>
      </c>
      <c r="L10" s="43">
        <f t="shared" si="1"/>
        <v>5798940.2700000005</v>
      </c>
      <c r="M10" s="43">
        <f t="shared" si="1"/>
        <v>5798940.2700000005</v>
      </c>
      <c r="N10" s="43">
        <f t="shared" si="1"/>
        <v>5798940.2700000005</v>
      </c>
      <c r="O10" s="43">
        <f t="shared" si="1"/>
        <v>10287545.789999999</v>
      </c>
      <c r="P10" s="42" t="e">
        <f t="shared" si="0"/>
        <v>#DIV/0!</v>
      </c>
      <c r="Q10" s="42">
        <f t="shared" si="0"/>
        <v>6.4561024573373142</v>
      </c>
    </row>
    <row r="11" spans="2:17" ht="45.6" customHeight="1" x14ac:dyDescent="0.3">
      <c r="B11" s="44" t="s">
        <v>23</v>
      </c>
      <c r="C11" s="44"/>
      <c r="D11" s="44"/>
      <c r="E11" s="41" t="s">
        <v>24</v>
      </c>
      <c r="F11" s="41" t="s">
        <v>25</v>
      </c>
      <c r="G11" s="42">
        <v>3044</v>
      </c>
      <c r="H11" s="42"/>
      <c r="I11" s="45">
        <v>2919333.22</v>
      </c>
      <c r="J11" s="45">
        <v>2919333.22</v>
      </c>
      <c r="K11" s="46">
        <v>2710500.52</v>
      </c>
      <c r="L11" s="46">
        <v>2710500.52</v>
      </c>
      <c r="M11" s="46">
        <v>2710500.52</v>
      </c>
      <c r="N11" s="46">
        <v>2710500.52</v>
      </c>
      <c r="O11" s="45">
        <f>+J11-L11</f>
        <v>208832.70000000019</v>
      </c>
      <c r="P11" s="47" t="e">
        <f>L11/H11</f>
        <v>#DIV/0!</v>
      </c>
      <c r="Q11" s="48">
        <f>+L11/J11</f>
        <v>0.92846561722748455</v>
      </c>
    </row>
    <row r="12" spans="2:17" ht="45.6" customHeight="1" x14ac:dyDescent="0.3">
      <c r="B12" s="49" t="s">
        <v>26</v>
      </c>
      <c r="C12" s="50"/>
      <c r="D12" s="51"/>
      <c r="E12" s="41" t="s">
        <v>24</v>
      </c>
      <c r="F12" s="41" t="s">
        <v>25</v>
      </c>
      <c r="G12" s="42">
        <v>3044</v>
      </c>
      <c r="H12" s="42"/>
      <c r="I12" s="52">
        <v>320755.59999999998</v>
      </c>
      <c r="J12" s="52">
        <v>320755.59999999998</v>
      </c>
      <c r="K12" s="53">
        <v>317536.65999999997</v>
      </c>
      <c r="L12" s="53">
        <v>317536.65999999997</v>
      </c>
      <c r="M12" s="53">
        <v>317536.65999999997</v>
      </c>
      <c r="N12" s="53">
        <v>317536.65999999997</v>
      </c>
      <c r="O12" s="45">
        <f t="shared" ref="O12:O23" si="2">+J12-L12</f>
        <v>3218.9400000000023</v>
      </c>
      <c r="P12" s="47" t="e">
        <f t="shared" ref="P12:P19" si="3">L12/H12</f>
        <v>#DIV/0!</v>
      </c>
      <c r="Q12" s="48">
        <f t="shared" ref="Q12:Q19" si="4">+L12/J12</f>
        <v>0.98996450880358755</v>
      </c>
    </row>
    <row r="13" spans="2:17" ht="45.6" customHeight="1" x14ac:dyDescent="0.3">
      <c r="B13" s="54" t="s">
        <v>27</v>
      </c>
      <c r="C13" s="55"/>
      <c r="D13" s="56"/>
      <c r="E13" s="41" t="s">
        <v>24</v>
      </c>
      <c r="F13" s="41" t="s">
        <v>25</v>
      </c>
      <c r="G13" s="42">
        <v>3044</v>
      </c>
      <c r="H13" s="57"/>
      <c r="I13" s="58">
        <v>9545.93</v>
      </c>
      <c r="J13" s="58">
        <v>9545.93</v>
      </c>
      <c r="K13" s="59">
        <v>9545.93</v>
      </c>
      <c r="L13" s="59">
        <v>9545.93</v>
      </c>
      <c r="M13" s="59">
        <v>9545.93</v>
      </c>
      <c r="N13" s="59">
        <v>9545.93</v>
      </c>
      <c r="O13" s="45">
        <f t="shared" si="2"/>
        <v>0</v>
      </c>
      <c r="P13" s="47" t="e">
        <f t="shared" si="3"/>
        <v>#DIV/0!</v>
      </c>
      <c r="Q13" s="48">
        <f t="shared" si="4"/>
        <v>1</v>
      </c>
    </row>
    <row r="14" spans="2:17" ht="45.6" customHeight="1" x14ac:dyDescent="0.3">
      <c r="B14" s="54" t="s">
        <v>28</v>
      </c>
      <c r="C14" s="55"/>
      <c r="D14" s="56"/>
      <c r="E14" s="41" t="s">
        <v>24</v>
      </c>
      <c r="F14" s="41" t="s">
        <v>25</v>
      </c>
      <c r="G14" s="42">
        <v>3044</v>
      </c>
      <c r="H14" s="42"/>
      <c r="I14" s="58">
        <f>1272887.69+14.14</f>
        <v>1272901.8299999998</v>
      </c>
      <c r="J14" s="58">
        <f>1272887.69+14.14</f>
        <v>1272901.8299999998</v>
      </c>
      <c r="K14" s="46">
        <v>1007536.91</v>
      </c>
      <c r="L14" s="46">
        <v>691205.8</v>
      </c>
      <c r="M14" s="46">
        <v>691205.8</v>
      </c>
      <c r="N14" s="46">
        <v>691205.8</v>
      </c>
      <c r="O14" s="45">
        <f t="shared" si="2"/>
        <v>581696.0299999998</v>
      </c>
      <c r="P14" s="47" t="e">
        <f t="shared" si="3"/>
        <v>#DIV/0!</v>
      </c>
      <c r="Q14" s="48">
        <f t="shared" si="4"/>
        <v>0.54301579564859304</v>
      </c>
    </row>
    <row r="15" spans="2:17" ht="45.6" customHeight="1" x14ac:dyDescent="0.3">
      <c r="B15" s="54" t="s">
        <v>29</v>
      </c>
      <c r="C15" s="55"/>
      <c r="D15" s="55"/>
      <c r="E15" s="41" t="s">
        <v>24</v>
      </c>
      <c r="F15" s="41" t="s">
        <v>25</v>
      </c>
      <c r="G15" s="42">
        <v>3044</v>
      </c>
      <c r="H15" s="42"/>
      <c r="I15" s="58">
        <v>313009.65999999997</v>
      </c>
      <c r="J15" s="58">
        <v>313009.65999999997</v>
      </c>
      <c r="K15" s="59">
        <f>155670.35*2</f>
        <v>311340.7</v>
      </c>
      <c r="L15" s="59">
        <f t="shared" ref="L15:N15" si="5">155670.35*2</f>
        <v>311340.7</v>
      </c>
      <c r="M15" s="59">
        <f t="shared" si="5"/>
        <v>311340.7</v>
      </c>
      <c r="N15" s="59">
        <f t="shared" si="5"/>
        <v>311340.7</v>
      </c>
      <c r="O15" s="45">
        <f t="shared" si="2"/>
        <v>1668.9599999999627</v>
      </c>
      <c r="P15" s="47" t="e">
        <f t="shared" si="3"/>
        <v>#DIV/0!</v>
      </c>
      <c r="Q15" s="48">
        <f t="shared" si="4"/>
        <v>0.99466802398366883</v>
      </c>
    </row>
    <row r="16" spans="2:17" ht="45.6" customHeight="1" x14ac:dyDescent="0.3">
      <c r="B16" s="60"/>
      <c r="C16" s="55" t="s">
        <v>30</v>
      </c>
      <c r="D16" s="55"/>
      <c r="E16" s="41" t="s">
        <v>24</v>
      </c>
      <c r="F16" s="41" t="s">
        <v>25</v>
      </c>
      <c r="G16" s="42">
        <v>3044</v>
      </c>
      <c r="H16" s="42"/>
      <c r="I16" s="58">
        <f>3057605.25+291.17</f>
        <v>3057896.42</v>
      </c>
      <c r="J16" s="58">
        <f>3057605.25+291.17</f>
        <v>3057896.42</v>
      </c>
      <c r="K16" s="59">
        <v>1318920</v>
      </c>
      <c r="L16" s="59"/>
      <c r="M16" s="59"/>
      <c r="N16" s="59"/>
      <c r="O16" s="45">
        <f t="shared" si="2"/>
        <v>3057896.42</v>
      </c>
      <c r="P16" s="47" t="e">
        <f t="shared" si="3"/>
        <v>#DIV/0!</v>
      </c>
      <c r="Q16" s="48">
        <f t="shared" si="4"/>
        <v>0</v>
      </c>
    </row>
    <row r="17" spans="2:17" ht="45.6" customHeight="1" x14ac:dyDescent="0.3">
      <c r="B17" s="60"/>
      <c r="C17" s="55" t="s">
        <v>31</v>
      </c>
      <c r="D17" s="55"/>
      <c r="E17" s="41" t="s">
        <v>24</v>
      </c>
      <c r="F17" s="41" t="s">
        <v>25</v>
      </c>
      <c r="G17" s="42">
        <v>3044</v>
      </c>
      <c r="H17" s="42"/>
      <c r="I17" s="58">
        <v>4178632</v>
      </c>
      <c r="J17" s="58">
        <v>4178632</v>
      </c>
      <c r="K17" s="53">
        <v>799240</v>
      </c>
      <c r="L17" s="53"/>
      <c r="M17" s="53"/>
      <c r="N17" s="53"/>
      <c r="O17" s="45">
        <f t="shared" si="2"/>
        <v>4178632</v>
      </c>
      <c r="P17" s="47" t="e">
        <f t="shared" si="3"/>
        <v>#DIV/0!</v>
      </c>
      <c r="Q17" s="48">
        <f t="shared" si="4"/>
        <v>0</v>
      </c>
    </row>
    <row r="18" spans="2:17" ht="45.6" customHeight="1" x14ac:dyDescent="0.3">
      <c r="B18" s="60"/>
      <c r="C18" s="55" t="s">
        <v>32</v>
      </c>
      <c r="D18" s="55"/>
      <c r="E18" s="41" t="s">
        <v>24</v>
      </c>
      <c r="F18" s="41" t="s">
        <v>25</v>
      </c>
      <c r="G18" s="42">
        <v>3044</v>
      </c>
      <c r="H18" s="42"/>
      <c r="I18" s="58">
        <v>448281.15</v>
      </c>
      <c r="J18" s="58">
        <v>448281.15</v>
      </c>
      <c r="K18" s="61">
        <f t="shared" ref="K18:N18" si="6">177922.43+270353.57</f>
        <v>448276</v>
      </c>
      <c r="L18" s="61">
        <f t="shared" si="6"/>
        <v>448276</v>
      </c>
      <c r="M18" s="61">
        <f t="shared" si="6"/>
        <v>448276</v>
      </c>
      <c r="N18" s="61">
        <f t="shared" si="6"/>
        <v>448276</v>
      </c>
      <c r="O18" s="45">
        <f t="shared" si="2"/>
        <v>5.1500000000232831</v>
      </c>
      <c r="P18" s="47" t="e">
        <f t="shared" si="3"/>
        <v>#DIV/0!</v>
      </c>
      <c r="Q18" s="48">
        <f t="shared" si="4"/>
        <v>0.99998851167397951</v>
      </c>
    </row>
    <row r="19" spans="2:17" ht="45.6" customHeight="1" x14ac:dyDescent="0.3">
      <c r="B19" s="60"/>
      <c r="C19" s="55" t="s">
        <v>33</v>
      </c>
      <c r="D19" s="55"/>
      <c r="E19" s="41" t="s">
        <v>24</v>
      </c>
      <c r="F19" s="41" t="s">
        <v>25</v>
      </c>
      <c r="G19" s="42">
        <v>3044</v>
      </c>
      <c r="H19" s="42"/>
      <c r="I19" s="58">
        <v>843782.4</v>
      </c>
      <c r="J19" s="58">
        <v>843782.4</v>
      </c>
      <c r="K19" s="59">
        <v>843782.4</v>
      </c>
      <c r="L19" s="59">
        <v>843782.4</v>
      </c>
      <c r="M19" s="59">
        <v>843782.4</v>
      </c>
      <c r="N19" s="59">
        <v>843782.4</v>
      </c>
      <c r="O19" s="45">
        <f t="shared" si="2"/>
        <v>0</v>
      </c>
      <c r="P19" s="47" t="e">
        <f t="shared" si="3"/>
        <v>#DIV/0!</v>
      </c>
      <c r="Q19" s="48">
        <f t="shared" si="4"/>
        <v>1</v>
      </c>
    </row>
    <row r="20" spans="2:17" ht="12" customHeight="1" x14ac:dyDescent="0.3">
      <c r="B20" s="60"/>
      <c r="C20" s="62"/>
      <c r="D20" s="62" t="s">
        <v>34</v>
      </c>
      <c r="E20" s="41" t="s">
        <v>24</v>
      </c>
      <c r="F20" s="41" t="s">
        <v>25</v>
      </c>
      <c r="G20" s="42">
        <v>3044</v>
      </c>
      <c r="H20" s="42"/>
      <c r="I20" s="58">
        <v>466754.17</v>
      </c>
      <c r="J20" s="58">
        <v>466754.17</v>
      </c>
      <c r="K20" s="63">
        <v>466752.25</v>
      </c>
      <c r="L20" s="63">
        <v>466752.26</v>
      </c>
      <c r="M20" s="63">
        <v>466752.26</v>
      </c>
      <c r="N20" s="63">
        <v>466752.26</v>
      </c>
      <c r="O20" s="45">
        <f t="shared" si="2"/>
        <v>1.9099999999743886</v>
      </c>
      <c r="P20" s="64"/>
      <c r="Q20" s="65">
        <v>0.09</v>
      </c>
    </row>
    <row r="21" spans="2:17" ht="45.6" x14ac:dyDescent="0.3">
      <c r="B21" s="60"/>
      <c r="C21" s="62"/>
      <c r="D21" s="62" t="s">
        <v>35</v>
      </c>
      <c r="E21" s="41" t="s">
        <v>24</v>
      </c>
      <c r="F21" s="41" t="s">
        <v>25</v>
      </c>
      <c r="G21" s="42">
        <v>3044</v>
      </c>
      <c r="H21" s="42"/>
      <c r="I21" s="58">
        <v>1800000</v>
      </c>
      <c r="J21" s="58">
        <v>1800000</v>
      </c>
      <c r="K21" s="59">
        <v>1653899.34</v>
      </c>
      <c r="L21" s="59"/>
      <c r="M21" s="59"/>
      <c r="N21" s="59"/>
      <c r="O21" s="45">
        <f t="shared" si="2"/>
        <v>1800000</v>
      </c>
      <c r="P21" s="64"/>
      <c r="Q21" s="65"/>
    </row>
    <row r="22" spans="2:17" ht="12" customHeight="1" x14ac:dyDescent="0.3">
      <c r="B22" s="60"/>
      <c r="C22" s="62"/>
      <c r="D22" s="62" t="s">
        <v>36</v>
      </c>
      <c r="E22" s="41" t="s">
        <v>24</v>
      </c>
      <c r="F22" s="41" t="s">
        <v>25</v>
      </c>
      <c r="G22" s="42">
        <v>3044</v>
      </c>
      <c r="H22" s="42"/>
      <c r="I22" s="58">
        <v>155593.68</v>
      </c>
      <c r="J22" s="58">
        <v>155593.68</v>
      </c>
      <c r="K22" s="59"/>
      <c r="L22" s="59"/>
      <c r="M22" s="59"/>
      <c r="N22" s="59"/>
      <c r="O22" s="45">
        <f t="shared" si="2"/>
        <v>155593.68</v>
      </c>
      <c r="P22" s="64"/>
      <c r="Q22" s="65"/>
    </row>
    <row r="23" spans="2:17" ht="45.6" x14ac:dyDescent="0.3">
      <c r="B23" s="60"/>
      <c r="C23" s="62"/>
      <c r="D23" s="62" t="s">
        <v>37</v>
      </c>
      <c r="E23" s="41" t="s">
        <v>24</v>
      </c>
      <c r="F23" s="41" t="s">
        <v>25</v>
      </c>
      <c r="G23" s="42">
        <v>3044</v>
      </c>
      <c r="H23" s="42"/>
      <c r="I23" s="58">
        <v>300000</v>
      </c>
      <c r="J23" s="58">
        <v>300000</v>
      </c>
      <c r="K23" s="59">
        <v>115000</v>
      </c>
      <c r="L23" s="59"/>
      <c r="M23" s="59"/>
      <c r="N23" s="59"/>
      <c r="O23" s="45">
        <f t="shared" si="2"/>
        <v>300000</v>
      </c>
      <c r="P23" s="64"/>
      <c r="Q23" s="65"/>
    </row>
    <row r="24" spans="2:17" ht="12" customHeight="1" x14ac:dyDescent="0.25">
      <c r="B24" s="66"/>
      <c r="C24" s="67" t="s">
        <v>38</v>
      </c>
      <c r="D24" s="68"/>
      <c r="E24" s="69">
        <v>0</v>
      </c>
      <c r="F24" s="69">
        <v>0</v>
      </c>
      <c r="G24" s="69">
        <v>0</v>
      </c>
      <c r="H24" s="69">
        <v>0</v>
      </c>
      <c r="I24" s="70">
        <f>SUM(I11:I23)</f>
        <v>16086486.060000001</v>
      </c>
      <c r="J24" s="70">
        <f t="shared" ref="J24:O24" si="7">SUM(J11:J23)</f>
        <v>16086486.060000001</v>
      </c>
      <c r="K24" s="70">
        <f t="shared" si="7"/>
        <v>10002330.710000001</v>
      </c>
      <c r="L24" s="70">
        <f t="shared" si="7"/>
        <v>5798940.2700000005</v>
      </c>
      <c r="M24" s="70">
        <f t="shared" si="7"/>
        <v>5798940.2700000005</v>
      </c>
      <c r="N24" s="70">
        <f t="shared" si="7"/>
        <v>5798940.2700000005</v>
      </c>
      <c r="O24" s="70">
        <f t="shared" si="7"/>
        <v>10287545.789999999</v>
      </c>
      <c r="P24" s="71"/>
      <c r="Q24" s="72"/>
    </row>
    <row r="25" spans="2:17" ht="14.4" x14ac:dyDescent="0.3">
      <c r="B25" s="73" t="s">
        <v>39</v>
      </c>
      <c r="G25" s="1"/>
      <c r="H25" s="1"/>
      <c r="I25" s="1"/>
      <c r="J25" s="61"/>
      <c r="K25" s="61"/>
      <c r="L25" s="1"/>
      <c r="M25" s="1"/>
      <c r="N25" s="45"/>
      <c r="O25" s="1"/>
    </row>
    <row r="26" spans="2:17" ht="14.4" x14ac:dyDescent="0.3">
      <c r="I26" s="45"/>
      <c r="J26" s="74"/>
      <c r="K26" s="74"/>
      <c r="L26" s="45"/>
      <c r="N26" s="74"/>
    </row>
    <row r="27" spans="2:17" x14ac:dyDescent="0.2">
      <c r="I27" s="74"/>
      <c r="J27" s="74"/>
      <c r="K27" s="74"/>
      <c r="L27" s="74"/>
    </row>
    <row r="28" spans="2:17" x14ac:dyDescent="0.2">
      <c r="D28" s="75"/>
    </row>
    <row r="29" spans="2:17" x14ac:dyDescent="0.2">
      <c r="D29" s="76" t="s">
        <v>40</v>
      </c>
      <c r="H29" s="77">
        <f>+I27-I28</f>
        <v>0</v>
      </c>
      <c r="I29" s="78"/>
      <c r="J29" s="78"/>
      <c r="K29" s="78"/>
      <c r="L29" s="78"/>
      <c r="M29" s="78"/>
      <c r="N29" s="78"/>
      <c r="O29" s="78"/>
    </row>
    <row r="30" spans="2:17" x14ac:dyDescent="0.2">
      <c r="D30" s="76" t="s">
        <v>41</v>
      </c>
      <c r="H30" s="79" t="s">
        <v>41</v>
      </c>
      <c r="I30" s="79"/>
      <c r="J30" s="79"/>
      <c r="K30" s="79"/>
      <c r="L30" s="79"/>
      <c r="M30" s="79"/>
      <c r="N30" s="79"/>
      <c r="O30" s="79"/>
    </row>
    <row r="31" spans="2:17" ht="13.8" x14ac:dyDescent="0.25">
      <c r="I31" s="80"/>
    </row>
    <row r="32" spans="2:17" ht="13.8" x14ac:dyDescent="0.25">
      <c r="I32" s="80"/>
    </row>
  </sheetData>
  <mergeCells count="23">
    <mergeCell ref="P24:Q24"/>
    <mergeCell ref="H29:O29"/>
    <mergeCell ref="H30:O30"/>
    <mergeCell ref="B15:D15"/>
    <mergeCell ref="C16:D16"/>
    <mergeCell ref="C17:D17"/>
    <mergeCell ref="C18:D18"/>
    <mergeCell ref="C19:D19"/>
    <mergeCell ref="C24:D24"/>
    <mergeCell ref="P7:Q7"/>
    <mergeCell ref="B10:D10"/>
    <mergeCell ref="B11:D11"/>
    <mergeCell ref="B12:D12"/>
    <mergeCell ref="B13:D13"/>
    <mergeCell ref="B14:D14"/>
    <mergeCell ref="B1:O1"/>
    <mergeCell ref="B2:O2"/>
    <mergeCell ref="B3:O3"/>
    <mergeCell ref="B7:D9"/>
    <mergeCell ref="E7:E9"/>
    <mergeCell ref="G7:G9"/>
    <mergeCell ref="H7:N7"/>
    <mergeCell ref="O7:O8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2017-07-19T18:58:56Z</dcterms:created>
  <dcterms:modified xsi:type="dcterms:W3CDTF">2017-07-19T18:59:15Z</dcterms:modified>
</cp:coreProperties>
</file>